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\Documents\3DMR Inc\Forms\"/>
    </mc:Choice>
  </mc:AlternateContent>
  <bookViews>
    <workbookView xWindow="360" yWindow="75" windowWidth="10395" windowHeight="9615" activeTab="1"/>
  </bookViews>
  <sheets>
    <sheet name="Short" sheetId="1" r:id="rId1"/>
    <sheet name="Long" sheetId="3" r:id="rId2"/>
  </sheets>
  <definedNames>
    <definedName name="_xlnm.Print_Area" localSheetId="1">Long!$A$1:$H$63</definedName>
    <definedName name="_xlnm.Print_Area" localSheetId="0">Short!$A$1:$E$52</definedName>
  </definedNames>
  <calcPr calcId="152511"/>
</workbook>
</file>

<file path=xl/calcChain.xml><?xml version="1.0" encoding="utf-8"?>
<calcChain xmlns="http://schemas.openxmlformats.org/spreadsheetml/2006/main">
  <c r="B25" i="3" l="1"/>
  <c r="F17" i="3"/>
  <c r="D40" i="3"/>
  <c r="B24" i="3"/>
  <c r="D24" i="3"/>
  <c r="B18" i="3"/>
  <c r="D23" i="3"/>
  <c r="B15" i="3"/>
  <c r="D15" i="3"/>
  <c r="D18" i="3"/>
  <c r="D25" i="3"/>
  <c r="B30" i="3"/>
  <c r="D30" i="3"/>
  <c r="G60" i="3"/>
  <c r="H60" i="3"/>
  <c r="D27" i="3"/>
  <c r="D19" i="3"/>
  <c r="D20" i="3"/>
  <c r="D21" i="3"/>
  <c r="D22" i="3"/>
  <c r="D26" i="3"/>
  <c r="D29" i="3"/>
  <c r="D31" i="3"/>
  <c r="D32" i="3"/>
  <c r="D33" i="3"/>
  <c r="D34" i="3"/>
  <c r="D35" i="3"/>
  <c r="D36" i="3"/>
  <c r="D37" i="3"/>
  <c r="D39" i="3"/>
  <c r="D59" i="3"/>
  <c r="D55" i="3"/>
  <c r="H27" i="3"/>
  <c r="H29" i="3"/>
  <c r="H30" i="3"/>
  <c r="H44" i="3"/>
  <c r="H45" i="3"/>
  <c r="D62" i="3"/>
  <c r="D63" i="3"/>
  <c r="D60" i="3"/>
  <c r="D61" i="3"/>
  <c r="H17" i="3"/>
  <c r="H48" i="3"/>
  <c r="H55" i="3"/>
  <c r="H56" i="3"/>
  <c r="D10" i="3"/>
  <c r="D48" i="3"/>
  <c r="D53" i="3"/>
  <c r="H19" i="3"/>
  <c r="D7" i="3"/>
  <c r="H59" i="3"/>
  <c r="D13" i="3"/>
  <c r="D12" i="3"/>
  <c r="H33" i="3"/>
  <c r="H32" i="3"/>
  <c r="H34" i="3"/>
  <c r="D57" i="3"/>
  <c r="H53" i="3"/>
  <c r="D5" i="3"/>
  <c r="D6" i="3"/>
  <c r="D9" i="3"/>
  <c r="D11" i="3"/>
  <c r="D16" i="3"/>
  <c r="D41" i="3"/>
  <c r="D42" i="3"/>
  <c r="D43" i="3"/>
  <c r="D44" i="3"/>
  <c r="D45" i="3"/>
  <c r="D46" i="3"/>
  <c r="D47" i="3"/>
  <c r="D49" i="3"/>
  <c r="D50" i="3"/>
  <c r="D51" i="3"/>
  <c r="D52" i="3"/>
  <c r="D54" i="3"/>
  <c r="D56" i="3"/>
  <c r="H3" i="3"/>
  <c r="H4" i="3"/>
  <c r="H5" i="3"/>
  <c r="H6" i="3"/>
  <c r="H7" i="3"/>
  <c r="H8" i="3"/>
  <c r="H9" i="3"/>
  <c r="H10" i="3"/>
  <c r="H11" i="3"/>
  <c r="H12" i="3"/>
  <c r="H13" i="3"/>
  <c r="H15" i="3"/>
  <c r="H16" i="3"/>
  <c r="H18" i="3"/>
  <c r="H20" i="3"/>
  <c r="H22" i="3"/>
  <c r="H23" i="3"/>
  <c r="H24" i="3"/>
  <c r="H25" i="3"/>
  <c r="H26" i="3"/>
  <c r="H28" i="3"/>
  <c r="H35" i="3"/>
  <c r="H36" i="3"/>
  <c r="H37" i="3"/>
  <c r="H38" i="3"/>
  <c r="H39" i="3"/>
  <c r="H40" i="3"/>
  <c r="H41" i="3"/>
  <c r="H42" i="3"/>
  <c r="H46" i="3"/>
  <c r="H47" i="3"/>
  <c r="H49" i="3"/>
  <c r="H50" i="3"/>
  <c r="H51" i="3"/>
  <c r="H52" i="3"/>
  <c r="H54" i="3"/>
  <c r="H58" i="3"/>
  <c r="D45" i="1"/>
  <c r="B8" i="1"/>
  <c r="D8" i="1"/>
  <c r="D36" i="1"/>
  <c r="D25" i="1"/>
  <c r="B7" i="1"/>
  <c r="D7" i="1"/>
  <c r="D47" i="1"/>
  <c r="D43" i="1"/>
  <c r="B17" i="1"/>
  <c r="B19" i="1"/>
  <c r="D32" i="1"/>
  <c r="D20" i="1"/>
  <c r="D16" i="1"/>
  <c r="D17" i="1"/>
  <c r="D18" i="1"/>
  <c r="D19" i="1"/>
  <c r="D21" i="1"/>
  <c r="D22" i="1"/>
  <c r="D23" i="1"/>
  <c r="D24" i="1"/>
  <c r="D26" i="1"/>
  <c r="D27" i="1"/>
  <c r="D28" i="1"/>
  <c r="D29" i="1"/>
  <c r="D30" i="1"/>
  <c r="D31" i="1"/>
  <c r="D33" i="1"/>
  <c r="D34" i="1"/>
  <c r="D35" i="1"/>
  <c r="D37" i="1"/>
  <c r="D38" i="1"/>
  <c r="D39" i="1"/>
  <c r="D40" i="1"/>
  <c r="D41" i="1"/>
  <c r="D42" i="1"/>
  <c r="D44" i="1"/>
  <c r="D46" i="1"/>
  <c r="D6" i="1"/>
  <c r="D50" i="1"/>
  <c r="D9" i="1"/>
  <c r="D10" i="1"/>
  <c r="D11" i="1"/>
  <c r="D12" i="1"/>
  <c r="D13" i="1"/>
  <c r="D48" i="1"/>
  <c r="D14" i="1"/>
  <c r="D5" i="1"/>
  <c r="D49" i="1"/>
  <c r="D51" i="1"/>
  <c r="D52" i="1"/>
  <c r="H61" i="3"/>
  <c r="H62" i="3" s="1"/>
  <c r="H63" i="3" s="1"/>
</calcChain>
</file>

<file path=xl/sharedStrings.xml><?xml version="1.0" encoding="utf-8"?>
<sst xmlns="http://schemas.openxmlformats.org/spreadsheetml/2006/main" count="193" uniqueCount="166">
  <si>
    <t>ESTIMATED EXTERIOR REPAIRS</t>
  </si>
  <si>
    <t>Mailbox</t>
  </si>
  <si>
    <t>Landscaping</t>
  </si>
  <si>
    <t>Outside Repairs</t>
  </si>
  <si>
    <t>Front Door</t>
  </si>
  <si>
    <t>Front Fixtures</t>
  </si>
  <si>
    <t>Back Fixtures</t>
  </si>
  <si>
    <t>Other</t>
  </si>
  <si>
    <t>ESTIMATED INTERIOR REPAIRS</t>
  </si>
  <si>
    <t>Carpet</t>
  </si>
  <si>
    <t>Fixtures</t>
  </si>
  <si>
    <t>Range</t>
  </si>
  <si>
    <t>Dishwasher</t>
  </si>
  <si>
    <t>Microwave</t>
  </si>
  <si>
    <t>Disposal</t>
  </si>
  <si>
    <t>ITEM</t>
  </si>
  <si>
    <t>COST</t>
  </si>
  <si>
    <t>AMOUNT</t>
  </si>
  <si>
    <t>TOTAL</t>
  </si>
  <si>
    <t>COMMENTS</t>
  </si>
  <si>
    <t>ESTIMATED INFRASTRUCTURE</t>
  </si>
  <si>
    <t>Plumbing</t>
  </si>
  <si>
    <t>Electrical</t>
  </si>
  <si>
    <t>Foundation</t>
  </si>
  <si>
    <t>Windows</t>
  </si>
  <si>
    <t>Window Screens</t>
  </si>
  <si>
    <t>Water Heater (Gas) 40 gal</t>
  </si>
  <si>
    <t>Water Heater (Electric) 40 gal</t>
  </si>
  <si>
    <t>PROPERTY ADDRESS</t>
  </si>
  <si>
    <t>SQ FT</t>
  </si>
  <si>
    <t>Ceiling Fan</t>
  </si>
  <si>
    <t>Blinds (Mini)</t>
  </si>
  <si>
    <t>Blinds (Faux Wood)</t>
  </si>
  <si>
    <t>Miscellanous Supplies</t>
  </si>
  <si>
    <t>Other Expenses</t>
  </si>
  <si>
    <t>Tax</t>
  </si>
  <si>
    <t>Subtotal</t>
  </si>
  <si>
    <t>Smoke Alarm</t>
  </si>
  <si>
    <t xml:space="preserve">Other- </t>
  </si>
  <si>
    <t>Master bathroom</t>
  </si>
  <si>
    <t>YEAR</t>
  </si>
  <si>
    <t>OWNER</t>
  </si>
  <si>
    <t>PRICE</t>
  </si>
  <si>
    <t>Fence (linear foot)</t>
  </si>
  <si>
    <t>Hard Floor (Tile- $4/sq.ft.)</t>
  </si>
  <si>
    <t>Wood Trim (linear ft)</t>
  </si>
  <si>
    <t>Outside Paint- Full ($1.00/sq ft)</t>
  </si>
  <si>
    <t>Exterior Paint- Trim ($0.80/sq ft)</t>
  </si>
  <si>
    <t>Sheetrock (per room)</t>
  </si>
  <si>
    <t>Inside Paint ($1.00/sq ft)</t>
  </si>
  <si>
    <t>Kitchen Cabinets ($100/linear ft)</t>
  </si>
  <si>
    <t>Oven</t>
  </si>
  <si>
    <t>Doors  (6 panel)</t>
  </si>
  <si>
    <t>Central HVAC (replace unit)</t>
  </si>
  <si>
    <t>HVAC Service</t>
  </si>
  <si>
    <t>Windows (replace metal-medium)</t>
  </si>
  <si>
    <t>Windows (replace pane-medium)</t>
  </si>
  <si>
    <t>#</t>
  </si>
  <si>
    <t>Toilet</t>
  </si>
  <si>
    <t>Shower Door</t>
  </si>
  <si>
    <t>Piers (each)</t>
  </si>
  <si>
    <t>Roof</t>
  </si>
  <si>
    <t xml:space="preserve">Foundation </t>
  </si>
  <si>
    <t>Engineer's Report</t>
  </si>
  <si>
    <t>Paint</t>
  </si>
  <si>
    <t xml:space="preserve">Subfloor </t>
  </si>
  <si>
    <t>Tile</t>
  </si>
  <si>
    <t>Backerboard</t>
  </si>
  <si>
    <t>Hardwoods Polish Only</t>
  </si>
  <si>
    <t>Hardwoods Install</t>
  </si>
  <si>
    <t>Laminate Install</t>
  </si>
  <si>
    <t>Kitchen Faucet</t>
  </si>
  <si>
    <t>Bathtub</t>
  </si>
  <si>
    <t>Tub Faucet</t>
  </si>
  <si>
    <t>Bathroom Sink</t>
  </si>
  <si>
    <t>Shower Stall</t>
  </si>
  <si>
    <t>Shower Pan</t>
  </si>
  <si>
    <t>Appliances</t>
  </si>
  <si>
    <t>Cook top</t>
  </si>
  <si>
    <t>Total Rewire</t>
  </si>
  <si>
    <t>Service Replacement</t>
  </si>
  <si>
    <t>Light Fixture</t>
  </si>
  <si>
    <t>Chandelier</t>
  </si>
  <si>
    <t>Exhaust Fan/Light</t>
  </si>
  <si>
    <t>Exterior Light Fixtures</t>
  </si>
  <si>
    <t>Doorbell</t>
  </si>
  <si>
    <t>Heat and Air</t>
  </si>
  <si>
    <t>Replacing Existing HVAC</t>
  </si>
  <si>
    <t>Ductwork Needs Replaced</t>
  </si>
  <si>
    <t>New Ductwork</t>
  </si>
  <si>
    <t>Clean &amp; Service HVAC</t>
  </si>
  <si>
    <t>Thermostat</t>
  </si>
  <si>
    <t>Doors</t>
  </si>
  <si>
    <t>Interior Door Replacement</t>
  </si>
  <si>
    <t>Exterior Door Replacement</t>
  </si>
  <si>
    <t>Door Jamb Replacement</t>
  </si>
  <si>
    <t>Double Garage Door Replacement</t>
  </si>
  <si>
    <t>Garage Door Opener</t>
  </si>
  <si>
    <t>French Door</t>
  </si>
  <si>
    <t>Interior Hardware</t>
  </si>
  <si>
    <t>Exterior Hardware</t>
  </si>
  <si>
    <t>Small Metal Replacement</t>
  </si>
  <si>
    <t>Medium Metal Replacement</t>
  </si>
  <si>
    <t>Large Metal Replacement</t>
  </si>
  <si>
    <t>Small Wood Replacement</t>
  </si>
  <si>
    <t>Medium Wood Replacement</t>
  </si>
  <si>
    <t>Large Wood Replacement</t>
  </si>
  <si>
    <t>Small Pane Replacement</t>
  </si>
  <si>
    <t>Medium Pane Replacement</t>
  </si>
  <si>
    <t>Large Pane Replacement</t>
  </si>
  <si>
    <t>Carpentry</t>
  </si>
  <si>
    <t>Bath Vanity</t>
  </si>
  <si>
    <t>Medicine Cabinet</t>
  </si>
  <si>
    <t>Pickup Truckloads of Trash Removal</t>
  </si>
  <si>
    <t>Flowerbeds, etc</t>
  </si>
  <si>
    <t>Redecking (sq ft)</t>
  </si>
  <si>
    <t>Interior Door Painting (each)</t>
  </si>
  <si>
    <t>Replace Sheetrock (Room)</t>
  </si>
  <si>
    <t>Ceiling Retexture (Room)</t>
  </si>
  <si>
    <t>Interior Walls Retexture (Room)</t>
  </si>
  <si>
    <t>Exterior Full Painting (sq ft)</t>
  </si>
  <si>
    <t>Exterior Trim Painting (sq ft)</t>
  </si>
  <si>
    <t>Kitchen Cabinets (linear ft)</t>
  </si>
  <si>
    <t>Floor Cover (sq ft)</t>
  </si>
  <si>
    <t>Plumbing Entire Service (sq ft)</t>
  </si>
  <si>
    <t>Trim Replace (linear ft)</t>
  </si>
  <si>
    <t>Kitchen Cabinets Replace (linear ft)</t>
  </si>
  <si>
    <t>Countertop Replacement (linear ft)</t>
  </si>
  <si>
    <t>Soffit Replacement (linear ft)</t>
  </si>
  <si>
    <t>Guttering (linear ft)</t>
  </si>
  <si>
    <t>Cleaning/Make Ready (sq ft)</t>
  </si>
  <si>
    <t>Driveway/Walkway Repair (sq ft)</t>
  </si>
  <si>
    <t>Roof decking (replace sq. ft.)</t>
  </si>
  <si>
    <t>Roof (replace $120/sq-10' X 10')</t>
  </si>
  <si>
    <t>Bath Countertops</t>
  </si>
  <si>
    <t>Bath Countertops (custom linear foot)</t>
  </si>
  <si>
    <t>Caulk Tub/Shower</t>
  </si>
  <si>
    <t xml:space="preserve">Kitchen Sink </t>
  </si>
  <si>
    <t>Bathroom Light</t>
  </si>
  <si>
    <t>Bathroom Sink Faucet</t>
  </si>
  <si>
    <t>Solar Screens</t>
  </si>
  <si>
    <t>Blinds</t>
  </si>
  <si>
    <t>Brick Repair</t>
  </si>
  <si>
    <t>New HVAC ($500/ton, start 0)</t>
  </si>
  <si>
    <t xml:space="preserve">Hardwood Sand/Refinish </t>
  </si>
  <si>
    <t>Replace Roof ($180 per sq.)</t>
  </si>
  <si>
    <t>Fence  (linear foot)</t>
  </si>
  <si>
    <t>Retaining Wall (linear foot)</t>
  </si>
  <si>
    <t>Exterior Paneling (linear ft.)</t>
  </si>
  <si>
    <t>Carpet Cleaning ($0.05)</t>
  </si>
  <si>
    <t xml:space="preserve">Tile Tub Surround  </t>
  </si>
  <si>
    <t>Mirror Replacement- Large</t>
  </si>
  <si>
    <t>Dumpster Loads</t>
  </si>
  <si>
    <t>Shower Fixtures</t>
  </si>
  <si>
    <t>Slab Leak (per hole)</t>
  </si>
  <si>
    <t>Fireplace</t>
  </si>
  <si>
    <t>Trim Trees</t>
  </si>
  <si>
    <t>Water Heater Pan</t>
  </si>
  <si>
    <t>Stain Cabinets (linear ft.)</t>
  </si>
  <si>
    <t>Interior Painting ($1.60 sq ft)</t>
  </si>
  <si>
    <t>Carpet  ($1.20 sq ft)</t>
  </si>
  <si>
    <t>Water Heater</t>
  </si>
  <si>
    <t>Track Light (6 light)</t>
  </si>
  <si>
    <t>Cabinet Door Replacement</t>
  </si>
  <si>
    <t>Cabinet Door Hardware</t>
  </si>
  <si>
    <t>10% Hedge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</si>
</sst>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0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0" fillId="0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64" fontId="0" fillId="0" borderId="1" xfId="0" applyNumberFormat="1" applyBorder="1" applyProtection="1"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0" fillId="0" borderId="1" xfId="0" applyNumberFormat="1" applyBorder="1" applyProtection="1"/>
    <xf numFmtId="164" fontId="1" fillId="0" borderId="1" xfId="0" applyNumberFormat="1" applyFont="1" applyBorder="1" applyProtection="1"/>
    <xf numFmtId="4" fontId="0" fillId="0" borderId="1" xfId="0" applyNumberForma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horizontal="right"/>
      <protection locked="0"/>
    </xf>
    <xf numFmtId="0" fontId="7" fillId="2" borderId="6" xfId="0" applyFont="1" applyFill="1" applyBorder="1" applyAlignment="1" applyProtection="1">
      <alignment horizontal="right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164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/>
    <xf numFmtId="165" fontId="8" fillId="2" borderId="10" xfId="0" applyNumberFormat="1" applyFont="1" applyFill="1" applyBorder="1" applyAlignment="1" applyProtection="1">
      <alignment horizontal="right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0" fontId="7" fillId="2" borderId="11" xfId="0" applyFont="1" applyFill="1" applyBorder="1" applyAlignment="1" applyProtection="1">
      <alignment horizontal="left"/>
      <protection locked="0"/>
    </xf>
    <xf numFmtId="165" fontId="8" fillId="2" borderId="0" xfId="0" applyNumberFormat="1" applyFont="1" applyFill="1" applyBorder="1" applyAlignment="1" applyProtection="1">
      <alignment horizontal="right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5" fontId="8" fillId="2" borderId="6" xfId="0" applyNumberFormat="1" applyFont="1" applyFill="1" applyBorder="1" applyAlignment="1" applyProtection="1">
      <alignment horizontal="right"/>
      <protection locked="0"/>
    </xf>
    <xf numFmtId="0" fontId="7" fillId="2" borderId="11" xfId="0" applyFont="1" applyFill="1" applyBorder="1" applyAlignment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2" fontId="8" fillId="2" borderId="5" xfId="0" applyNumberFormat="1" applyFont="1" applyFill="1" applyBorder="1" applyAlignment="1" applyProtection="1">
      <alignment horizontal="right"/>
      <protection locked="0"/>
    </xf>
    <xf numFmtId="42" fontId="8" fillId="2" borderId="6" xfId="0" applyNumberFormat="1" applyFont="1" applyFill="1" applyBorder="1" applyAlignment="1" applyProtection="1">
      <alignment horizontal="right"/>
      <protection locked="0"/>
    </xf>
    <xf numFmtId="42" fontId="8" fillId="2" borderId="0" xfId="0" applyNumberFormat="1" applyFont="1" applyFill="1" applyBorder="1" applyAlignment="1" applyProtection="1">
      <alignment horizontal="right"/>
      <protection locked="0"/>
    </xf>
    <xf numFmtId="42" fontId="8" fillId="2" borderId="1" xfId="0" applyNumberFormat="1" applyFont="1" applyFill="1" applyBorder="1" applyAlignment="1" applyProtection="1">
      <alignment horizontal="right"/>
      <protection locked="0"/>
    </xf>
    <xf numFmtId="164" fontId="6" fillId="2" borderId="14" xfId="0" applyNumberFormat="1" applyFont="1" applyFill="1" applyBorder="1" applyAlignment="1" applyProtection="1">
      <alignment horizontal="center"/>
      <protection locked="0"/>
    </xf>
    <xf numFmtId="42" fontId="8" fillId="2" borderId="15" xfId="0" applyNumberFormat="1" applyFont="1" applyFill="1" applyBorder="1" applyAlignment="1" applyProtection="1">
      <alignment horizontal="right"/>
      <protection locked="0"/>
    </xf>
    <xf numFmtId="42" fontId="8" fillId="2" borderId="16" xfId="0" applyNumberFormat="1" applyFont="1" applyFill="1" applyBorder="1" applyAlignment="1" applyProtection="1">
      <alignment horizontal="right"/>
      <protection locked="0"/>
    </xf>
    <xf numFmtId="42" fontId="8" fillId="2" borderId="12" xfId="0" applyNumberFormat="1" applyFont="1" applyFill="1" applyBorder="1" applyAlignment="1" applyProtection="1">
      <alignment horizontal="right"/>
      <protection locked="0"/>
    </xf>
    <xf numFmtId="42" fontId="8" fillId="2" borderId="13" xfId="0" applyNumberFormat="1" applyFont="1" applyFill="1" applyBorder="1" applyAlignment="1" applyProtection="1">
      <alignment horizontal="right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2" fontId="4" fillId="2" borderId="0" xfId="0" applyNumberFormat="1" applyFont="1" applyFill="1"/>
    <xf numFmtId="42" fontId="4" fillId="2" borderId="1" xfId="0" applyNumberFormat="1" applyFont="1" applyFill="1" applyBorder="1" applyAlignment="1">
      <alignment horizontal="right"/>
    </xf>
    <xf numFmtId="0" fontId="4" fillId="2" borderId="4" xfId="0" applyFont="1" applyFill="1" applyBorder="1"/>
    <xf numFmtId="42" fontId="4" fillId="2" borderId="6" xfId="0" applyNumberFormat="1" applyFont="1" applyFill="1" applyBorder="1"/>
    <xf numFmtId="1" fontId="4" fillId="3" borderId="6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2" borderId="3" xfId="0" applyFont="1" applyFill="1" applyBorder="1"/>
    <xf numFmtId="0" fontId="8" fillId="2" borderId="17" xfId="0" applyFont="1" applyFill="1" applyBorder="1" applyAlignment="1" applyProtection="1">
      <alignment horizontal="left"/>
      <protection locked="0"/>
    </xf>
    <xf numFmtId="42" fontId="4" fillId="2" borderId="5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44" fontId="8" fillId="2" borderId="1" xfId="0" applyNumberFormat="1" applyFont="1" applyFill="1" applyBorder="1" applyAlignment="1" applyProtection="1">
      <alignment horizontal="right"/>
      <protection locked="0"/>
    </xf>
    <xf numFmtId="0" fontId="4" fillId="3" borderId="4" xfId="0" applyFont="1" applyFill="1" applyBorder="1" applyProtection="1"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44" fontId="8" fillId="2" borderId="6" xfId="0" applyNumberFormat="1" applyFont="1" applyFill="1" applyBorder="1" applyAlignment="1" applyProtection="1">
      <alignment horizontal="right"/>
      <protection locked="0"/>
    </xf>
    <xf numFmtId="42" fontId="4" fillId="2" borderId="1" xfId="0" applyNumberFormat="1" applyFont="1" applyFill="1" applyBorder="1"/>
    <xf numFmtId="0" fontId="4" fillId="3" borderId="1" xfId="0" applyFont="1" applyFill="1" applyBorder="1"/>
    <xf numFmtId="0" fontId="7" fillId="2" borderId="18" xfId="0" applyFont="1" applyFill="1" applyBorder="1" applyAlignment="1" applyProtection="1">
      <protection locked="0"/>
    </xf>
    <xf numFmtId="0" fontId="4" fillId="2" borderId="2" xfId="0" applyFont="1" applyFill="1" applyBorder="1"/>
    <xf numFmtId="0" fontId="4" fillId="2" borderId="11" xfId="0" applyFont="1" applyFill="1" applyBorder="1"/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20" xfId="0" applyFont="1" applyFill="1" applyBorder="1" applyAlignment="1" applyProtection="1">
      <protection locked="0"/>
    </xf>
    <xf numFmtId="164" fontId="4" fillId="2" borderId="21" xfId="0" applyNumberFormat="1" applyFont="1" applyFill="1" applyBorder="1" applyAlignment="1" applyProtection="1">
      <alignment horizontal="center"/>
      <protection locked="0"/>
    </xf>
    <xf numFmtId="164" fontId="4" fillId="2" borderId="22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0" fontId="8" fillId="2" borderId="24" xfId="0" applyFont="1" applyFill="1" applyBorder="1" applyAlignment="1" applyProtection="1">
      <alignment horizontal="left"/>
      <protection locked="0"/>
    </xf>
    <xf numFmtId="164" fontId="4" fillId="2" borderId="25" xfId="0" applyNumberFormat="1" applyFont="1" applyFill="1" applyBorder="1" applyAlignment="1">
      <alignment horizontal="center"/>
    </xf>
    <xf numFmtId="0" fontId="7" fillId="2" borderId="19" xfId="0" applyFont="1" applyFill="1" applyBorder="1" applyAlignment="1" applyProtection="1">
      <protection locked="0"/>
    </xf>
    <xf numFmtId="164" fontId="4" fillId="2" borderId="26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164" fontId="9" fillId="2" borderId="27" xfId="0" applyNumberFormat="1" applyFont="1" applyFill="1" applyBorder="1" applyAlignment="1">
      <alignment horizontal="center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42" fontId="4" fillId="2" borderId="1" xfId="0" applyNumberFormat="1" applyFont="1" applyFill="1" applyBorder="1" applyAlignment="1">
      <alignment horizontal="left"/>
    </xf>
    <xf numFmtId="164" fontId="6" fillId="2" borderId="9" xfId="0" applyNumberFormat="1" applyFont="1" applyFill="1" applyBorder="1" applyAlignment="1">
      <alignment horizontal="center"/>
    </xf>
    <xf numFmtId="164" fontId="4" fillId="3" borderId="27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2" xfId="0" applyFont="1" applyFill="1" applyBorder="1" applyProtection="1">
      <protection locked="0"/>
    </xf>
    <xf numFmtId="0" fontId="4" fillId="2" borderId="30" xfId="0" applyFont="1" applyFill="1" applyBorder="1" applyProtection="1">
      <protection locked="0"/>
    </xf>
    <xf numFmtId="164" fontId="4" fillId="2" borderId="3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zoomScale="75" workbookViewId="0">
      <selection activeCell="B42" sqref="B42"/>
    </sheetView>
  </sheetViews>
  <sheetFormatPr defaultRowHeight="12.75"/>
  <cols>
    <col min="1" max="1" width="30.42578125" bestFit="1" customWidth="1"/>
    <col min="2" max="2" width="9.140625" style="1"/>
    <col min="3" max="3" width="11.28515625" style="3" bestFit="1" customWidth="1"/>
    <col min="4" max="4" width="8.85546875" style="1" bestFit="1" customWidth="1"/>
    <col min="5" max="5" width="37.85546875" customWidth="1"/>
  </cols>
  <sheetData>
    <row r="1" spans="1:5" s="4" customFormat="1" ht="15.75">
      <c r="A1" s="6" t="s">
        <v>28</v>
      </c>
      <c r="B1" s="7" t="s">
        <v>29</v>
      </c>
      <c r="C1" s="8" t="s">
        <v>40</v>
      </c>
      <c r="D1" s="7" t="s">
        <v>42</v>
      </c>
      <c r="E1" s="6" t="s">
        <v>41</v>
      </c>
    </row>
    <row r="2" spans="1:5">
      <c r="A2" s="5"/>
      <c r="B2" s="9"/>
      <c r="C2" s="10"/>
      <c r="D2" s="11"/>
      <c r="E2" s="5"/>
    </row>
    <row r="3" spans="1:5" s="2" customFormat="1">
      <c r="A3" s="12" t="s">
        <v>15</v>
      </c>
      <c r="B3" s="13" t="s">
        <v>16</v>
      </c>
      <c r="C3" s="14" t="s">
        <v>17</v>
      </c>
      <c r="D3" s="13" t="s">
        <v>18</v>
      </c>
      <c r="E3" s="12" t="s">
        <v>19</v>
      </c>
    </row>
    <row r="4" spans="1:5">
      <c r="A4" s="15" t="s">
        <v>0</v>
      </c>
      <c r="B4" s="16"/>
      <c r="C4" s="17"/>
      <c r="D4" s="16"/>
      <c r="E4" s="5"/>
    </row>
    <row r="5" spans="1:5">
      <c r="A5" s="5" t="s">
        <v>1</v>
      </c>
      <c r="B5" s="16">
        <v>12.49</v>
      </c>
      <c r="C5" s="9"/>
      <c r="D5" s="20">
        <f>SUM(B5*C5)</f>
        <v>0</v>
      </c>
      <c r="E5" s="5"/>
    </row>
    <row r="6" spans="1:5">
      <c r="A6" s="5" t="s">
        <v>2</v>
      </c>
      <c r="B6" s="16">
        <v>500</v>
      </c>
      <c r="C6" s="9"/>
      <c r="D6" s="20">
        <f t="shared" ref="D6:D49" si="0">SUM(B6*C6)</f>
        <v>0</v>
      </c>
      <c r="E6" s="5"/>
    </row>
    <row r="7" spans="1:5">
      <c r="A7" s="5" t="s">
        <v>46</v>
      </c>
      <c r="B7" s="16">
        <f>SUM(B2*1)</f>
        <v>0</v>
      </c>
      <c r="C7" s="22"/>
      <c r="D7" s="20">
        <f t="shared" si="0"/>
        <v>0</v>
      </c>
      <c r="E7" s="5"/>
    </row>
    <row r="8" spans="1:5">
      <c r="A8" s="5" t="s">
        <v>47</v>
      </c>
      <c r="B8" s="16">
        <f>SUM(B2*0.8)</f>
        <v>0</v>
      </c>
      <c r="C8" s="22"/>
      <c r="D8" s="20">
        <f t="shared" si="0"/>
        <v>0</v>
      </c>
      <c r="E8" s="5"/>
    </row>
    <row r="9" spans="1:5">
      <c r="A9" s="5" t="s">
        <v>3</v>
      </c>
      <c r="B9" s="11"/>
      <c r="C9" s="9"/>
      <c r="D9" s="20">
        <f t="shared" si="0"/>
        <v>0</v>
      </c>
      <c r="E9" s="5"/>
    </row>
    <row r="10" spans="1:5">
      <c r="A10" s="5" t="s">
        <v>4</v>
      </c>
      <c r="B10" s="11">
        <v>199.99</v>
      </c>
      <c r="C10" s="9"/>
      <c r="D10" s="20">
        <f t="shared" si="0"/>
        <v>0</v>
      </c>
      <c r="E10" s="5"/>
    </row>
    <row r="11" spans="1:5">
      <c r="A11" s="5" t="s">
        <v>5</v>
      </c>
      <c r="B11" s="11">
        <v>20</v>
      </c>
      <c r="C11" s="9"/>
      <c r="D11" s="20">
        <f t="shared" si="0"/>
        <v>0</v>
      </c>
      <c r="E11" s="5"/>
    </row>
    <row r="12" spans="1:5">
      <c r="A12" s="5" t="s">
        <v>43</v>
      </c>
      <c r="B12" s="11">
        <v>12</v>
      </c>
      <c r="C12" s="9"/>
      <c r="D12" s="20">
        <f t="shared" si="0"/>
        <v>0</v>
      </c>
      <c r="E12" s="5"/>
    </row>
    <row r="13" spans="1:5">
      <c r="A13" s="5" t="s">
        <v>6</v>
      </c>
      <c r="B13" s="11">
        <v>19.989999999999998</v>
      </c>
      <c r="C13" s="9"/>
      <c r="D13" s="20">
        <f t="shared" si="0"/>
        <v>0</v>
      </c>
      <c r="E13" s="5"/>
    </row>
    <row r="14" spans="1:5">
      <c r="A14" s="5" t="s">
        <v>38</v>
      </c>
      <c r="B14" s="11">
        <v>50</v>
      </c>
      <c r="C14" s="9"/>
      <c r="D14" s="20">
        <f t="shared" si="0"/>
        <v>0</v>
      </c>
      <c r="E14" s="5"/>
    </row>
    <row r="15" spans="1:5">
      <c r="A15" s="15" t="s">
        <v>8</v>
      </c>
      <c r="B15" s="11"/>
      <c r="C15" s="9"/>
      <c r="D15" s="20"/>
      <c r="E15" s="5"/>
    </row>
    <row r="16" spans="1:5">
      <c r="A16" s="5" t="s">
        <v>48</v>
      </c>
      <c r="B16" s="11">
        <v>300</v>
      </c>
      <c r="C16" s="9"/>
      <c r="D16" s="20">
        <f t="shared" si="0"/>
        <v>0</v>
      </c>
      <c r="E16" s="5"/>
    </row>
    <row r="17" spans="1:5">
      <c r="A17" s="5" t="s">
        <v>9</v>
      </c>
      <c r="B17" s="11">
        <f>SUM(B2)</f>
        <v>0</v>
      </c>
      <c r="C17" s="9"/>
      <c r="D17" s="20">
        <f t="shared" si="0"/>
        <v>0</v>
      </c>
      <c r="E17" s="5"/>
    </row>
    <row r="18" spans="1:5">
      <c r="A18" s="5" t="s">
        <v>44</v>
      </c>
      <c r="B18" s="11">
        <v>4</v>
      </c>
      <c r="C18" s="9"/>
      <c r="D18" s="20">
        <f t="shared" si="0"/>
        <v>0</v>
      </c>
      <c r="E18" s="5"/>
    </row>
    <row r="19" spans="1:5">
      <c r="A19" s="5" t="s">
        <v>49</v>
      </c>
      <c r="B19" s="11">
        <f>SUM(B2*1)</f>
        <v>0</v>
      </c>
      <c r="C19" s="9"/>
      <c r="D19" s="20">
        <f t="shared" si="0"/>
        <v>0</v>
      </c>
      <c r="E19" s="5"/>
    </row>
    <row r="20" spans="1:5">
      <c r="A20" s="5" t="s">
        <v>50</v>
      </c>
      <c r="B20" s="11">
        <v>100</v>
      </c>
      <c r="C20" s="9"/>
      <c r="D20" s="20">
        <f t="shared" si="0"/>
        <v>0</v>
      </c>
      <c r="E20" s="5"/>
    </row>
    <row r="21" spans="1:5">
      <c r="A21" s="5" t="s">
        <v>31</v>
      </c>
      <c r="B21" s="11">
        <v>7.99</v>
      </c>
      <c r="C21" s="9"/>
      <c r="D21" s="20">
        <f t="shared" si="0"/>
        <v>0</v>
      </c>
      <c r="E21" s="5"/>
    </row>
    <row r="22" spans="1:5">
      <c r="A22" s="5" t="s">
        <v>32</v>
      </c>
      <c r="B22" s="11">
        <v>42.37</v>
      </c>
      <c r="C22" s="9"/>
      <c r="D22" s="20">
        <f t="shared" si="0"/>
        <v>0</v>
      </c>
      <c r="E22" s="5"/>
    </row>
    <row r="23" spans="1:5">
      <c r="A23" s="5" t="s">
        <v>10</v>
      </c>
      <c r="B23" s="11">
        <v>50</v>
      </c>
      <c r="C23" s="9"/>
      <c r="D23" s="20">
        <f t="shared" si="0"/>
        <v>0</v>
      </c>
      <c r="E23" s="5"/>
    </row>
    <row r="24" spans="1:5">
      <c r="A24" s="5" t="s">
        <v>11</v>
      </c>
      <c r="B24" s="11">
        <v>450</v>
      </c>
      <c r="C24" s="9"/>
      <c r="D24" s="20">
        <f t="shared" si="0"/>
        <v>0</v>
      </c>
      <c r="E24" s="5"/>
    </row>
    <row r="25" spans="1:5">
      <c r="A25" s="5" t="s">
        <v>51</v>
      </c>
      <c r="B25" s="11">
        <v>450</v>
      </c>
      <c r="C25" s="9"/>
      <c r="D25" s="20">
        <f t="shared" si="0"/>
        <v>0</v>
      </c>
      <c r="E25" s="5"/>
    </row>
    <row r="26" spans="1:5">
      <c r="A26" s="5" t="s">
        <v>12</v>
      </c>
      <c r="B26" s="11">
        <v>250</v>
      </c>
      <c r="C26" s="9"/>
      <c r="D26" s="20">
        <f t="shared" si="0"/>
        <v>0</v>
      </c>
      <c r="E26" s="5"/>
    </row>
    <row r="27" spans="1:5">
      <c r="A27" s="5" t="s">
        <v>13</v>
      </c>
      <c r="B27" s="11">
        <v>250</v>
      </c>
      <c r="C27" s="9"/>
      <c r="D27" s="20">
        <f t="shared" si="0"/>
        <v>0</v>
      </c>
      <c r="E27" s="5"/>
    </row>
    <row r="28" spans="1:5">
      <c r="A28" s="5" t="s">
        <v>14</v>
      </c>
      <c r="B28" s="11">
        <v>100</v>
      </c>
      <c r="C28" s="9"/>
      <c r="D28" s="20">
        <f t="shared" si="0"/>
        <v>0</v>
      </c>
      <c r="E28" s="5"/>
    </row>
    <row r="29" spans="1:5">
      <c r="A29" s="5" t="s">
        <v>39</v>
      </c>
      <c r="B29" s="11">
        <v>625</v>
      </c>
      <c r="C29" s="9"/>
      <c r="D29" s="20">
        <f t="shared" si="0"/>
        <v>0</v>
      </c>
      <c r="E29" s="5"/>
    </row>
    <row r="30" spans="1:5">
      <c r="A30" s="5" t="s">
        <v>52</v>
      </c>
      <c r="B30" s="11">
        <v>60</v>
      </c>
      <c r="C30" s="9"/>
      <c r="D30" s="20">
        <f t="shared" si="0"/>
        <v>0</v>
      </c>
      <c r="E30" s="5"/>
    </row>
    <row r="31" spans="1:5">
      <c r="A31" s="5" t="s">
        <v>30</v>
      </c>
      <c r="B31" s="11">
        <v>100</v>
      </c>
      <c r="C31" s="9"/>
      <c r="D31" s="20">
        <f t="shared" si="0"/>
        <v>0</v>
      </c>
      <c r="E31" s="5"/>
    </row>
    <row r="32" spans="1:5">
      <c r="A32" s="5" t="s">
        <v>37</v>
      </c>
      <c r="B32" s="11">
        <v>13.99</v>
      </c>
      <c r="C32" s="9"/>
      <c r="D32" s="20">
        <f t="shared" si="0"/>
        <v>0</v>
      </c>
      <c r="E32" s="5"/>
    </row>
    <row r="33" spans="1:5">
      <c r="A33" s="5" t="s">
        <v>7</v>
      </c>
      <c r="B33" s="11">
        <v>100</v>
      </c>
      <c r="C33" s="9"/>
      <c r="D33" s="20">
        <f t="shared" si="0"/>
        <v>0</v>
      </c>
      <c r="E33" s="5"/>
    </row>
    <row r="34" spans="1:5">
      <c r="A34" s="15" t="s">
        <v>20</v>
      </c>
      <c r="B34" s="11"/>
      <c r="C34" s="9"/>
      <c r="D34" s="20">
        <f t="shared" si="0"/>
        <v>0</v>
      </c>
      <c r="E34" s="5"/>
    </row>
    <row r="35" spans="1:5">
      <c r="A35" s="5" t="s">
        <v>53</v>
      </c>
      <c r="B35" s="11">
        <v>2400</v>
      </c>
      <c r="C35" s="9"/>
      <c r="D35" s="20">
        <f t="shared" si="0"/>
        <v>0</v>
      </c>
      <c r="E35" s="5"/>
    </row>
    <row r="36" spans="1:5">
      <c r="A36" s="5" t="s">
        <v>54</v>
      </c>
      <c r="B36" s="11">
        <v>250</v>
      </c>
      <c r="C36" s="9"/>
      <c r="D36" s="20">
        <f t="shared" si="0"/>
        <v>0</v>
      </c>
      <c r="E36" s="5"/>
    </row>
    <row r="37" spans="1:5">
      <c r="A37" s="5" t="s">
        <v>26</v>
      </c>
      <c r="B37" s="11">
        <v>369.99</v>
      </c>
      <c r="C37" s="9"/>
      <c r="D37" s="20">
        <f t="shared" si="0"/>
        <v>0</v>
      </c>
      <c r="E37" s="5"/>
    </row>
    <row r="38" spans="1:5">
      <c r="A38" s="5" t="s">
        <v>27</v>
      </c>
      <c r="B38" s="11">
        <v>250</v>
      </c>
      <c r="C38" s="9"/>
      <c r="D38" s="20">
        <f t="shared" si="0"/>
        <v>0</v>
      </c>
      <c r="E38" s="5"/>
    </row>
    <row r="39" spans="1:5">
      <c r="A39" s="5" t="s">
        <v>21</v>
      </c>
      <c r="B39" s="11"/>
      <c r="C39" s="9"/>
      <c r="D39" s="20">
        <f t="shared" si="0"/>
        <v>0</v>
      </c>
      <c r="E39" s="5"/>
    </row>
    <row r="40" spans="1:5">
      <c r="A40" s="5" t="s">
        <v>22</v>
      </c>
      <c r="B40" s="11"/>
      <c r="C40" s="9"/>
      <c r="D40" s="20">
        <f t="shared" si="0"/>
        <v>0</v>
      </c>
      <c r="E40" s="5"/>
    </row>
    <row r="41" spans="1:5">
      <c r="A41" s="5" t="s">
        <v>23</v>
      </c>
      <c r="B41" s="11">
        <v>5000</v>
      </c>
      <c r="C41" s="9"/>
      <c r="D41" s="20">
        <f t="shared" si="0"/>
        <v>0</v>
      </c>
      <c r="E41" s="5"/>
    </row>
    <row r="42" spans="1:5">
      <c r="A42" s="5" t="s">
        <v>133</v>
      </c>
      <c r="B42" s="16">
        <v>120</v>
      </c>
      <c r="C42" s="9"/>
      <c r="D42" s="20">
        <f t="shared" si="0"/>
        <v>0</v>
      </c>
      <c r="E42" s="5"/>
    </row>
    <row r="43" spans="1:5">
      <c r="A43" s="5" t="s">
        <v>132</v>
      </c>
      <c r="B43" s="18">
        <v>1.1000000000000001</v>
      </c>
      <c r="C43" s="9"/>
      <c r="D43" s="20">
        <f t="shared" si="0"/>
        <v>0</v>
      </c>
      <c r="E43" s="5"/>
    </row>
    <row r="44" spans="1:5">
      <c r="A44" s="5" t="s">
        <v>55</v>
      </c>
      <c r="B44" s="16">
        <v>150</v>
      </c>
      <c r="C44" s="9"/>
      <c r="D44" s="20">
        <f t="shared" si="0"/>
        <v>0</v>
      </c>
      <c r="E44" s="5"/>
    </row>
    <row r="45" spans="1:5">
      <c r="A45" s="5" t="s">
        <v>56</v>
      </c>
      <c r="B45" s="16">
        <v>30</v>
      </c>
      <c r="C45" s="9"/>
      <c r="D45" s="20">
        <f t="shared" si="0"/>
        <v>0</v>
      </c>
      <c r="E45" s="5"/>
    </row>
    <row r="46" spans="1:5">
      <c r="A46" s="5" t="s">
        <v>25</v>
      </c>
      <c r="B46" s="16">
        <v>20</v>
      </c>
      <c r="C46" s="9"/>
      <c r="D46" s="20">
        <f t="shared" si="0"/>
        <v>0</v>
      </c>
      <c r="E46" s="5"/>
    </row>
    <row r="47" spans="1:5">
      <c r="A47" s="5" t="s">
        <v>45</v>
      </c>
      <c r="B47" s="16">
        <v>1.25</v>
      </c>
      <c r="C47" s="9"/>
      <c r="D47" s="20">
        <f t="shared" si="0"/>
        <v>0</v>
      </c>
      <c r="E47" s="19"/>
    </row>
    <row r="48" spans="1:5">
      <c r="A48" s="5" t="s">
        <v>33</v>
      </c>
      <c r="B48" s="16">
        <v>250</v>
      </c>
      <c r="C48" s="9">
        <v>1</v>
      </c>
      <c r="D48" s="20">
        <f t="shared" si="0"/>
        <v>250</v>
      </c>
      <c r="E48" s="5"/>
    </row>
    <row r="49" spans="1:5">
      <c r="A49" s="5" t="s">
        <v>34</v>
      </c>
      <c r="B49" s="16">
        <v>500</v>
      </c>
      <c r="C49" s="9"/>
      <c r="D49" s="20">
        <f t="shared" si="0"/>
        <v>0</v>
      </c>
      <c r="E49" s="5"/>
    </row>
    <row r="50" spans="1:5">
      <c r="A50" s="5" t="s">
        <v>36</v>
      </c>
      <c r="B50" s="16"/>
      <c r="C50" s="17"/>
      <c r="D50" s="20">
        <f>SUM(D5:D49)</f>
        <v>250</v>
      </c>
      <c r="E50" s="5"/>
    </row>
    <row r="51" spans="1:5">
      <c r="A51" s="5" t="s">
        <v>35</v>
      </c>
      <c r="B51" s="16"/>
      <c r="C51" s="17"/>
      <c r="D51" s="20">
        <f>SUM(D50*0.08)</f>
        <v>20</v>
      </c>
      <c r="E51" s="5"/>
    </row>
    <row r="52" spans="1:5">
      <c r="A52" s="15" t="s">
        <v>18</v>
      </c>
      <c r="B52" s="16"/>
      <c r="C52" s="17"/>
      <c r="D52" s="21">
        <f>SUM(D50:D51)</f>
        <v>270</v>
      </c>
      <c r="E52" s="5"/>
    </row>
  </sheetData>
  <sheetProtection selectLockedCells="1"/>
  <phoneticPr fontId="4" type="noConversion"/>
  <pageMargins left="0.5" right="0.5" top="1.25" bottom="0.67" header="1" footer="0.5"/>
  <pageSetup orientation="portrait" horizontalDpi="300" verticalDpi="300" r:id="rId1"/>
  <headerFooter alignWithMargins="0">
    <oddHeader>&amp;C&amp;"Arial,Bold"&amp;12PROPERTY REPAIR ESTIMATES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zoomScale="85" workbookViewId="0">
      <pane ySplit="3" topLeftCell="A4" activePane="bottomLeft" state="frozen"/>
      <selection pane="bottomLeft" activeCell="B2" sqref="B2"/>
    </sheetView>
  </sheetViews>
  <sheetFormatPr defaultRowHeight="11.25"/>
  <cols>
    <col min="1" max="1" width="24.28515625" style="35" bestFit="1" customWidth="1"/>
    <col min="2" max="2" width="9.28515625" style="35" bestFit="1" customWidth="1"/>
    <col min="3" max="3" width="4.28515625" style="50" customWidth="1"/>
    <col min="4" max="4" width="7.5703125" style="110" bestFit="1" customWidth="1"/>
    <col min="5" max="5" width="24.140625" style="35" customWidth="1"/>
    <col min="6" max="6" width="7" style="35" bestFit="1" customWidth="1"/>
    <col min="7" max="7" width="4.85546875" style="35" customWidth="1"/>
    <col min="8" max="8" width="9.7109375" style="51" bestFit="1" customWidth="1"/>
    <col min="9" max="9" width="2.85546875" style="35" bestFit="1" customWidth="1"/>
    <col min="10" max="10" width="3.5703125" style="35" bestFit="1" customWidth="1"/>
    <col min="11" max="16384" width="9.140625" style="35"/>
  </cols>
  <sheetData>
    <row r="1" spans="1:8" ht="12" thickBot="1">
      <c r="A1" s="29" t="s">
        <v>28</v>
      </c>
      <c r="B1" s="30" t="s">
        <v>29</v>
      </c>
      <c r="C1" s="31" t="s">
        <v>40</v>
      </c>
      <c r="D1" s="56" t="s">
        <v>42</v>
      </c>
      <c r="E1" s="32" t="s">
        <v>15</v>
      </c>
      <c r="F1" s="33" t="s">
        <v>16</v>
      </c>
      <c r="G1" s="33" t="s">
        <v>57</v>
      </c>
      <c r="H1" s="34" t="s">
        <v>18</v>
      </c>
    </row>
    <row r="2" spans="1:8" ht="12" thickBot="1">
      <c r="A2" s="79"/>
      <c r="B2" s="80"/>
      <c r="C2" s="81"/>
      <c r="D2" s="109"/>
      <c r="E2" s="89" t="s">
        <v>22</v>
      </c>
      <c r="F2" s="36"/>
      <c r="G2" s="37"/>
      <c r="H2" s="90"/>
    </row>
    <row r="3" spans="1:8" s="39" customFormat="1" ht="12" thickBot="1">
      <c r="A3" s="32" t="s">
        <v>15</v>
      </c>
      <c r="B3" s="33" t="s">
        <v>16</v>
      </c>
      <c r="C3" s="38" t="s">
        <v>57</v>
      </c>
      <c r="D3" s="108" t="s">
        <v>18</v>
      </c>
      <c r="E3" s="74" t="s">
        <v>79</v>
      </c>
      <c r="F3" s="57">
        <v>2500</v>
      </c>
      <c r="G3" s="64"/>
      <c r="H3" s="91">
        <f t="shared" ref="H3:H8" si="0">SUM(F3*G3)</f>
        <v>0</v>
      </c>
    </row>
    <row r="4" spans="1:8" ht="12" thickBot="1">
      <c r="A4" s="40" t="s">
        <v>2</v>
      </c>
      <c r="B4" s="41"/>
      <c r="C4" s="42"/>
      <c r="D4" s="99"/>
      <c r="E4" s="23" t="s">
        <v>80</v>
      </c>
      <c r="F4" s="55">
        <v>1300</v>
      </c>
      <c r="G4" s="62"/>
      <c r="H4" s="92">
        <f t="shared" si="0"/>
        <v>0</v>
      </c>
    </row>
    <row r="5" spans="1:8">
      <c r="A5" s="24" t="s">
        <v>146</v>
      </c>
      <c r="B5" s="52">
        <v>15</v>
      </c>
      <c r="C5" s="61"/>
      <c r="D5" s="97">
        <f>SUM(B5*C5)</f>
        <v>0</v>
      </c>
      <c r="E5" s="23" t="s">
        <v>81</v>
      </c>
      <c r="F5" s="55">
        <v>50</v>
      </c>
      <c r="G5" s="62"/>
      <c r="H5" s="92">
        <f t="shared" si="0"/>
        <v>0</v>
      </c>
    </row>
    <row r="6" spans="1:8">
      <c r="A6" s="93" t="s">
        <v>114</v>
      </c>
      <c r="B6" s="58">
        <v>100</v>
      </c>
      <c r="C6" s="65"/>
      <c r="D6" s="94">
        <f>SUM(B6*C6)</f>
        <v>0</v>
      </c>
      <c r="E6" s="23" t="s">
        <v>82</v>
      </c>
      <c r="F6" s="55">
        <v>150</v>
      </c>
      <c r="G6" s="62"/>
      <c r="H6" s="92">
        <f t="shared" si="0"/>
        <v>0</v>
      </c>
    </row>
    <row r="7" spans="1:8" ht="12" thickBot="1">
      <c r="A7" s="68" t="s">
        <v>156</v>
      </c>
      <c r="B7" s="53">
        <v>100</v>
      </c>
      <c r="C7" s="70"/>
      <c r="D7" s="98">
        <f>SUM(B7*C7)</f>
        <v>0</v>
      </c>
      <c r="E7" s="103" t="s">
        <v>30</v>
      </c>
      <c r="F7" s="55">
        <v>125</v>
      </c>
      <c r="G7" s="62"/>
      <c r="H7" s="92">
        <f t="shared" si="0"/>
        <v>0</v>
      </c>
    </row>
    <row r="8" spans="1:8" ht="12" thickBot="1">
      <c r="A8" s="44" t="s">
        <v>62</v>
      </c>
      <c r="B8" s="54"/>
      <c r="C8" s="42"/>
      <c r="D8" s="99"/>
      <c r="E8" s="23" t="s">
        <v>162</v>
      </c>
      <c r="F8" s="55">
        <v>125</v>
      </c>
      <c r="G8" s="62"/>
      <c r="H8" s="92">
        <f t="shared" si="0"/>
        <v>0</v>
      </c>
    </row>
    <row r="9" spans="1:8">
      <c r="A9" s="24" t="s">
        <v>63</v>
      </c>
      <c r="B9" s="52">
        <v>300</v>
      </c>
      <c r="C9" s="61"/>
      <c r="D9" s="97">
        <f>SUM(B9*C9)</f>
        <v>0</v>
      </c>
      <c r="E9" s="23" t="s">
        <v>138</v>
      </c>
      <c r="F9" s="55">
        <v>75</v>
      </c>
      <c r="G9" s="62"/>
      <c r="H9" s="92">
        <f>SUM(F9*G9)</f>
        <v>0</v>
      </c>
    </row>
    <row r="10" spans="1:8">
      <c r="A10" s="23" t="s">
        <v>60</v>
      </c>
      <c r="B10" s="55">
        <v>200</v>
      </c>
      <c r="C10" s="62"/>
      <c r="D10" s="92">
        <f>SUM(B10*C10)</f>
        <v>0</v>
      </c>
      <c r="E10" s="23" t="s">
        <v>83</v>
      </c>
      <c r="F10" s="55">
        <v>35</v>
      </c>
      <c r="G10" s="62"/>
      <c r="H10" s="92">
        <f>SUM(F10*G10)</f>
        <v>0</v>
      </c>
    </row>
    <row r="11" spans="1:8">
      <c r="A11" s="23" t="s">
        <v>131</v>
      </c>
      <c r="B11" s="78">
        <v>7</v>
      </c>
      <c r="C11" s="62"/>
      <c r="D11" s="92">
        <f>SUM(B11*C11)</f>
        <v>0</v>
      </c>
      <c r="E11" s="23" t="s">
        <v>84</v>
      </c>
      <c r="F11" s="55">
        <v>50</v>
      </c>
      <c r="G11" s="62"/>
      <c r="H11" s="92">
        <f>SUM(F11*G11)</f>
        <v>0</v>
      </c>
    </row>
    <row r="12" spans="1:8">
      <c r="A12" s="23" t="s">
        <v>142</v>
      </c>
      <c r="B12" s="55">
        <v>150</v>
      </c>
      <c r="C12" s="62"/>
      <c r="D12" s="92">
        <f>SUM(B12*C12)</f>
        <v>0</v>
      </c>
      <c r="E12" s="23" t="s">
        <v>37</v>
      </c>
      <c r="F12" s="55">
        <v>10</v>
      </c>
      <c r="G12" s="62"/>
      <c r="H12" s="92">
        <f>SUM(F12*G12)</f>
        <v>0</v>
      </c>
    </row>
    <row r="13" spans="1:8" ht="12" thickBot="1">
      <c r="A13" s="25" t="s">
        <v>147</v>
      </c>
      <c r="B13" s="53">
        <v>50</v>
      </c>
      <c r="C13" s="63"/>
      <c r="D13" s="98">
        <f>SUM(B13*C13)</f>
        <v>0</v>
      </c>
      <c r="E13" s="93" t="s">
        <v>85</v>
      </c>
      <c r="F13" s="58">
        <v>35</v>
      </c>
      <c r="G13" s="65"/>
      <c r="H13" s="94">
        <f>SUM(F13*G13)</f>
        <v>0</v>
      </c>
    </row>
    <row r="14" spans="1:8" ht="12" thickBot="1">
      <c r="A14" s="85" t="s">
        <v>61</v>
      </c>
      <c r="B14" s="60"/>
      <c r="C14" s="46"/>
      <c r="D14" s="100"/>
      <c r="E14" s="95" t="s">
        <v>86</v>
      </c>
      <c r="F14" s="59"/>
      <c r="G14" s="45"/>
      <c r="H14" s="96"/>
    </row>
    <row r="15" spans="1:8">
      <c r="A15" s="24" t="s">
        <v>145</v>
      </c>
      <c r="B15" s="52">
        <f>SUM(B2/100*1.3*180)</f>
        <v>0</v>
      </c>
      <c r="C15" s="61"/>
      <c r="D15" s="97">
        <f>SUM(B15*C15)</f>
        <v>0</v>
      </c>
      <c r="E15" s="24" t="s">
        <v>143</v>
      </c>
      <c r="F15" s="52">
        <v>500</v>
      </c>
      <c r="G15" s="61"/>
      <c r="H15" s="97">
        <f t="shared" ref="H15:H20" si="1">SUM(F15*G15)</f>
        <v>0</v>
      </c>
    </row>
    <row r="16" spans="1:8" ht="12" thickBot="1">
      <c r="A16" s="25" t="s">
        <v>115</v>
      </c>
      <c r="B16" s="82">
        <v>1.1000000000000001</v>
      </c>
      <c r="C16" s="63"/>
      <c r="D16" s="98">
        <f>SUM(B16*C16)</f>
        <v>0</v>
      </c>
      <c r="E16" s="23" t="s">
        <v>87</v>
      </c>
      <c r="F16" s="55">
        <v>3500</v>
      </c>
      <c r="G16" s="62"/>
      <c r="H16" s="92">
        <f t="shared" si="1"/>
        <v>0</v>
      </c>
    </row>
    <row r="17" spans="1:9" ht="12" thickBot="1">
      <c r="A17" s="44" t="s">
        <v>64</v>
      </c>
      <c r="B17" s="54"/>
      <c r="C17" s="42"/>
      <c r="D17" s="99"/>
      <c r="E17" s="103" t="s">
        <v>88</v>
      </c>
      <c r="F17" s="55">
        <f>SUM(B2*0.9)</f>
        <v>0</v>
      </c>
      <c r="G17" s="62"/>
      <c r="H17" s="92">
        <f t="shared" si="1"/>
        <v>0</v>
      </c>
    </row>
    <row r="18" spans="1:9">
      <c r="A18" s="24" t="s">
        <v>159</v>
      </c>
      <c r="B18" s="52">
        <f>SUM(B2*1.5)</f>
        <v>0</v>
      </c>
      <c r="C18" s="61"/>
      <c r="D18" s="97">
        <f>SUM(B18*C18)</f>
        <v>0</v>
      </c>
      <c r="E18" s="103" t="s">
        <v>89</v>
      </c>
      <c r="F18" s="55">
        <v>1250</v>
      </c>
      <c r="G18" s="62"/>
      <c r="H18" s="92">
        <f t="shared" si="1"/>
        <v>0</v>
      </c>
    </row>
    <row r="19" spans="1:9">
      <c r="A19" s="23" t="s">
        <v>116</v>
      </c>
      <c r="B19" s="55">
        <v>25</v>
      </c>
      <c r="C19" s="62"/>
      <c r="D19" s="92">
        <f t="shared" ref="D19:D27" si="2">SUM(B19*C19)</f>
        <v>0</v>
      </c>
      <c r="E19" s="103" t="s">
        <v>90</v>
      </c>
      <c r="F19" s="55">
        <v>75</v>
      </c>
      <c r="G19" s="62"/>
      <c r="H19" s="92">
        <f t="shared" si="1"/>
        <v>0</v>
      </c>
    </row>
    <row r="20" spans="1:9" ht="12" thickBot="1">
      <c r="A20" s="23" t="s">
        <v>117</v>
      </c>
      <c r="B20" s="55">
        <v>300</v>
      </c>
      <c r="C20" s="62"/>
      <c r="D20" s="92">
        <f t="shared" si="2"/>
        <v>0</v>
      </c>
      <c r="E20" s="104" t="s">
        <v>91</v>
      </c>
      <c r="F20" s="53">
        <v>125</v>
      </c>
      <c r="G20" s="63"/>
      <c r="H20" s="98">
        <f t="shared" si="1"/>
        <v>0</v>
      </c>
    </row>
    <row r="21" spans="1:9" ht="12" thickBot="1">
      <c r="A21" s="23" t="s">
        <v>118</v>
      </c>
      <c r="B21" s="55">
        <v>100</v>
      </c>
      <c r="C21" s="62"/>
      <c r="D21" s="92">
        <f t="shared" si="2"/>
        <v>0</v>
      </c>
      <c r="E21" s="105" t="s">
        <v>92</v>
      </c>
      <c r="F21" s="54"/>
      <c r="G21" s="42"/>
      <c r="H21" s="99"/>
      <c r="I21" s="77"/>
    </row>
    <row r="22" spans="1:9">
      <c r="A22" s="23" t="s">
        <v>119</v>
      </c>
      <c r="B22" s="55">
        <v>150</v>
      </c>
      <c r="C22" s="62"/>
      <c r="D22" s="92">
        <f t="shared" si="2"/>
        <v>0</v>
      </c>
      <c r="E22" s="106" t="s">
        <v>93</v>
      </c>
      <c r="F22" s="52">
        <v>75</v>
      </c>
      <c r="G22" s="61"/>
      <c r="H22" s="97">
        <f t="shared" ref="H22:H30" si="3">SUM(F22*G22)</f>
        <v>0</v>
      </c>
    </row>
    <row r="23" spans="1:9">
      <c r="A23" s="23" t="s">
        <v>158</v>
      </c>
      <c r="B23" s="55">
        <v>10</v>
      </c>
      <c r="C23" s="62"/>
      <c r="D23" s="92">
        <f t="shared" si="2"/>
        <v>0</v>
      </c>
      <c r="E23" s="103" t="s">
        <v>94</v>
      </c>
      <c r="F23" s="55">
        <v>300</v>
      </c>
      <c r="G23" s="62"/>
      <c r="H23" s="92">
        <f t="shared" si="3"/>
        <v>0</v>
      </c>
    </row>
    <row r="24" spans="1:9">
      <c r="A24" s="23" t="s">
        <v>120</v>
      </c>
      <c r="B24" s="55">
        <f>SUM(B2*1.5)</f>
        <v>0</v>
      </c>
      <c r="C24" s="62"/>
      <c r="D24" s="92">
        <f t="shared" si="2"/>
        <v>0</v>
      </c>
      <c r="E24" s="103" t="s">
        <v>95</v>
      </c>
      <c r="F24" s="55">
        <v>60</v>
      </c>
      <c r="G24" s="62"/>
      <c r="H24" s="92">
        <f t="shared" si="3"/>
        <v>0</v>
      </c>
    </row>
    <row r="25" spans="1:9">
      <c r="A25" s="23" t="s">
        <v>121</v>
      </c>
      <c r="B25" s="55">
        <f>SUM(B2*0.75)</f>
        <v>0</v>
      </c>
      <c r="C25" s="62"/>
      <c r="D25" s="92">
        <f t="shared" si="2"/>
        <v>0</v>
      </c>
      <c r="E25" s="103" t="s">
        <v>96</v>
      </c>
      <c r="F25" s="55">
        <v>500</v>
      </c>
      <c r="G25" s="62"/>
      <c r="H25" s="92">
        <f t="shared" si="3"/>
        <v>0</v>
      </c>
    </row>
    <row r="26" spans="1:9">
      <c r="A26" s="23" t="s">
        <v>122</v>
      </c>
      <c r="B26" s="55">
        <v>20</v>
      </c>
      <c r="C26" s="62"/>
      <c r="D26" s="92">
        <f t="shared" si="2"/>
        <v>0</v>
      </c>
      <c r="E26" s="103" t="s">
        <v>97</v>
      </c>
      <c r="F26" s="55">
        <v>300</v>
      </c>
      <c r="G26" s="62"/>
      <c r="H26" s="92">
        <f t="shared" si="3"/>
        <v>0</v>
      </c>
    </row>
    <row r="27" spans="1:9">
      <c r="A27" s="86" t="s">
        <v>155</v>
      </c>
      <c r="B27" s="107">
        <v>50</v>
      </c>
      <c r="C27" s="62"/>
      <c r="D27" s="92">
        <f t="shared" si="2"/>
        <v>0</v>
      </c>
      <c r="E27" s="103" t="s">
        <v>98</v>
      </c>
      <c r="F27" s="55">
        <v>625</v>
      </c>
      <c r="G27" s="62"/>
      <c r="H27" s="92">
        <f t="shared" si="3"/>
        <v>0</v>
      </c>
    </row>
    <row r="28" spans="1:9" ht="12" thickBot="1">
      <c r="A28" s="44" t="s">
        <v>123</v>
      </c>
      <c r="B28" s="54"/>
      <c r="C28" s="42"/>
      <c r="D28" s="99"/>
      <c r="E28" s="23" t="s">
        <v>4</v>
      </c>
      <c r="F28" s="55">
        <v>350</v>
      </c>
      <c r="G28" s="62"/>
      <c r="H28" s="92">
        <f t="shared" si="3"/>
        <v>0</v>
      </c>
    </row>
    <row r="29" spans="1:9">
      <c r="A29" s="24" t="s">
        <v>65</v>
      </c>
      <c r="B29" s="52">
        <v>2</v>
      </c>
      <c r="C29" s="61"/>
      <c r="D29" s="97">
        <f t="shared" ref="D29:D37" si="4">SUM(B29*C29)</f>
        <v>0</v>
      </c>
      <c r="E29" s="23" t="s">
        <v>99</v>
      </c>
      <c r="F29" s="55">
        <v>20</v>
      </c>
      <c r="G29" s="62"/>
      <c r="H29" s="92">
        <f t="shared" si="3"/>
        <v>0</v>
      </c>
    </row>
    <row r="30" spans="1:9" ht="12" thickBot="1">
      <c r="A30" s="23" t="s">
        <v>160</v>
      </c>
      <c r="B30" s="55">
        <f>SUM(B2*1.2)</f>
        <v>0</v>
      </c>
      <c r="C30" s="62"/>
      <c r="D30" s="92">
        <f t="shared" si="4"/>
        <v>0</v>
      </c>
      <c r="E30" s="25" t="s">
        <v>100</v>
      </c>
      <c r="F30" s="53">
        <v>75</v>
      </c>
      <c r="G30" s="63"/>
      <c r="H30" s="98">
        <f t="shared" si="3"/>
        <v>0</v>
      </c>
    </row>
    <row r="31" spans="1:9" ht="12" thickBot="1">
      <c r="A31" s="23" t="s">
        <v>66</v>
      </c>
      <c r="B31" s="55">
        <v>4</v>
      </c>
      <c r="C31" s="62"/>
      <c r="D31" s="92">
        <f t="shared" si="4"/>
        <v>0</v>
      </c>
      <c r="E31" s="85" t="s">
        <v>24</v>
      </c>
      <c r="F31" s="60"/>
      <c r="G31" s="46"/>
      <c r="H31" s="100"/>
    </row>
    <row r="32" spans="1:9">
      <c r="A32" s="23" t="s">
        <v>67</v>
      </c>
      <c r="B32" s="55">
        <v>1</v>
      </c>
      <c r="C32" s="62"/>
      <c r="D32" s="92">
        <f t="shared" si="4"/>
        <v>0</v>
      </c>
      <c r="E32" s="73" t="s">
        <v>140</v>
      </c>
      <c r="F32" s="75">
        <v>50</v>
      </c>
      <c r="G32" s="76"/>
      <c r="H32" s="97">
        <f t="shared" ref="H32:H42" si="5">SUM(F32*G32)</f>
        <v>0</v>
      </c>
    </row>
    <row r="33" spans="1:8">
      <c r="A33" s="23" t="s">
        <v>144</v>
      </c>
      <c r="B33" s="55">
        <v>3</v>
      </c>
      <c r="C33" s="62"/>
      <c r="D33" s="92">
        <f t="shared" si="4"/>
        <v>0</v>
      </c>
      <c r="E33" s="86" t="s">
        <v>141</v>
      </c>
      <c r="F33" s="57">
        <v>65</v>
      </c>
      <c r="G33" s="64"/>
      <c r="H33" s="91">
        <f t="shared" si="5"/>
        <v>0</v>
      </c>
    </row>
    <row r="34" spans="1:8">
      <c r="A34" s="23" t="s">
        <v>68</v>
      </c>
      <c r="B34" s="55">
        <v>1</v>
      </c>
      <c r="C34" s="62"/>
      <c r="D34" s="92">
        <f t="shared" si="4"/>
        <v>0</v>
      </c>
      <c r="E34" s="74" t="s">
        <v>101</v>
      </c>
      <c r="F34" s="57">
        <v>270</v>
      </c>
      <c r="G34" s="64"/>
      <c r="H34" s="91">
        <f t="shared" si="5"/>
        <v>0</v>
      </c>
    </row>
    <row r="35" spans="1:8">
      <c r="A35" s="23" t="s">
        <v>69</v>
      </c>
      <c r="B35" s="55">
        <v>6</v>
      </c>
      <c r="C35" s="62"/>
      <c r="D35" s="92">
        <f t="shared" si="4"/>
        <v>0</v>
      </c>
      <c r="E35" s="23" t="s">
        <v>102</v>
      </c>
      <c r="F35" s="55">
        <v>290</v>
      </c>
      <c r="G35" s="62"/>
      <c r="H35" s="92">
        <f t="shared" si="5"/>
        <v>0</v>
      </c>
    </row>
    <row r="36" spans="1:8">
      <c r="A36" s="23" t="s">
        <v>70</v>
      </c>
      <c r="B36" s="55">
        <v>7</v>
      </c>
      <c r="C36" s="62"/>
      <c r="D36" s="92">
        <f t="shared" si="4"/>
        <v>0</v>
      </c>
      <c r="E36" s="23" t="s">
        <v>103</v>
      </c>
      <c r="F36" s="55">
        <v>310</v>
      </c>
      <c r="G36" s="62"/>
      <c r="H36" s="92">
        <f t="shared" si="5"/>
        <v>0</v>
      </c>
    </row>
    <row r="37" spans="1:8" ht="12" thickBot="1">
      <c r="A37" s="25" t="s">
        <v>149</v>
      </c>
      <c r="B37" s="82">
        <v>0.05</v>
      </c>
      <c r="C37" s="63"/>
      <c r="D37" s="98">
        <f t="shared" si="4"/>
        <v>0</v>
      </c>
      <c r="E37" s="23" t="s">
        <v>104</v>
      </c>
      <c r="F37" s="55">
        <v>200</v>
      </c>
      <c r="G37" s="62"/>
      <c r="H37" s="92">
        <f t="shared" si="5"/>
        <v>0</v>
      </c>
    </row>
    <row r="38" spans="1:8" ht="12" thickBot="1">
      <c r="A38" s="44" t="s">
        <v>21</v>
      </c>
      <c r="B38" s="54"/>
      <c r="C38" s="42"/>
      <c r="D38" s="99"/>
      <c r="E38" s="23" t="s">
        <v>105</v>
      </c>
      <c r="F38" s="55">
        <v>225</v>
      </c>
      <c r="G38" s="62"/>
      <c r="H38" s="92">
        <f t="shared" si="5"/>
        <v>0</v>
      </c>
    </row>
    <row r="39" spans="1:8">
      <c r="A39" s="24" t="s">
        <v>124</v>
      </c>
      <c r="B39" s="52">
        <v>2</v>
      </c>
      <c r="C39" s="61"/>
      <c r="D39" s="97">
        <f>SUM(B39*C39)</f>
        <v>0</v>
      </c>
      <c r="E39" s="23" t="s">
        <v>106</v>
      </c>
      <c r="F39" s="55">
        <v>250</v>
      </c>
      <c r="G39" s="62"/>
      <c r="H39" s="92">
        <f t="shared" si="5"/>
        <v>0</v>
      </c>
    </row>
    <row r="40" spans="1:8">
      <c r="A40" s="86" t="s">
        <v>161</v>
      </c>
      <c r="B40" s="83">
        <v>750</v>
      </c>
      <c r="C40" s="111"/>
      <c r="D40" s="99">
        <f>SUM(B40*C40)</f>
        <v>0</v>
      </c>
      <c r="E40" s="23" t="s">
        <v>107</v>
      </c>
      <c r="F40" s="55">
        <v>110</v>
      </c>
      <c r="G40" s="62"/>
      <c r="H40" s="92">
        <f t="shared" si="5"/>
        <v>0</v>
      </c>
    </row>
    <row r="41" spans="1:8">
      <c r="A41" s="23" t="s">
        <v>157</v>
      </c>
      <c r="B41" s="55">
        <v>100</v>
      </c>
      <c r="C41" s="62"/>
      <c r="D41" s="92">
        <f t="shared" ref="D41:D56" si="6">SUM(B41*C41)</f>
        <v>0</v>
      </c>
      <c r="E41" s="23" t="s">
        <v>108</v>
      </c>
      <c r="F41" s="55">
        <v>130</v>
      </c>
      <c r="G41" s="62"/>
      <c r="H41" s="92">
        <f t="shared" si="5"/>
        <v>0</v>
      </c>
    </row>
    <row r="42" spans="1:8" ht="12" thickBot="1">
      <c r="A42" s="23" t="s">
        <v>137</v>
      </c>
      <c r="B42" s="55">
        <v>175</v>
      </c>
      <c r="C42" s="62"/>
      <c r="D42" s="92">
        <f t="shared" si="6"/>
        <v>0</v>
      </c>
      <c r="E42" s="25" t="s">
        <v>109</v>
      </c>
      <c r="F42" s="53">
        <v>160</v>
      </c>
      <c r="G42" s="63"/>
      <c r="H42" s="98">
        <f t="shared" si="5"/>
        <v>0</v>
      </c>
    </row>
    <row r="43" spans="1:8" ht="12" thickBot="1">
      <c r="A43" s="23" t="s">
        <v>71</v>
      </c>
      <c r="B43" s="55">
        <v>175</v>
      </c>
      <c r="C43" s="62"/>
      <c r="D43" s="92">
        <f t="shared" si="6"/>
        <v>0</v>
      </c>
      <c r="E43" s="85" t="s">
        <v>110</v>
      </c>
      <c r="F43" s="60"/>
      <c r="G43" s="46"/>
      <c r="H43" s="100"/>
    </row>
    <row r="44" spans="1:8">
      <c r="A44" s="23" t="s">
        <v>14</v>
      </c>
      <c r="B44" s="55">
        <v>125</v>
      </c>
      <c r="C44" s="62"/>
      <c r="D44" s="92">
        <f t="shared" si="6"/>
        <v>0</v>
      </c>
      <c r="E44" s="24" t="s">
        <v>125</v>
      </c>
      <c r="F44" s="52">
        <v>3</v>
      </c>
      <c r="G44" s="61"/>
      <c r="H44" s="97">
        <f t="shared" ref="H44:H49" si="7">SUM(F44*G44)</f>
        <v>0</v>
      </c>
    </row>
    <row r="45" spans="1:8">
      <c r="A45" s="23" t="s">
        <v>72</v>
      </c>
      <c r="B45" s="55">
        <v>300</v>
      </c>
      <c r="C45" s="62"/>
      <c r="D45" s="92">
        <f t="shared" si="6"/>
        <v>0</v>
      </c>
      <c r="E45" s="87" t="s">
        <v>148</v>
      </c>
      <c r="F45" s="83">
        <v>20</v>
      </c>
      <c r="G45" s="84"/>
      <c r="H45" s="92">
        <f t="shared" si="7"/>
        <v>0</v>
      </c>
    </row>
    <row r="46" spans="1:8">
      <c r="A46" s="23" t="s">
        <v>150</v>
      </c>
      <c r="B46" s="55">
        <v>585</v>
      </c>
      <c r="C46" s="62"/>
      <c r="D46" s="92">
        <f t="shared" si="6"/>
        <v>0</v>
      </c>
      <c r="E46" s="23" t="s">
        <v>126</v>
      </c>
      <c r="F46" s="57">
        <v>100</v>
      </c>
      <c r="G46" s="64"/>
      <c r="H46" s="91">
        <f t="shared" si="7"/>
        <v>0</v>
      </c>
    </row>
    <row r="47" spans="1:8">
      <c r="A47" s="23" t="s">
        <v>73</v>
      </c>
      <c r="B47" s="55">
        <v>200</v>
      </c>
      <c r="C47" s="62"/>
      <c r="D47" s="92">
        <f t="shared" si="6"/>
        <v>0</v>
      </c>
      <c r="E47" s="23" t="s">
        <v>163</v>
      </c>
      <c r="F47" s="55">
        <v>50</v>
      </c>
      <c r="G47" s="62"/>
      <c r="H47" s="92">
        <f t="shared" si="7"/>
        <v>0</v>
      </c>
    </row>
    <row r="48" spans="1:8">
      <c r="A48" s="23" t="s">
        <v>139</v>
      </c>
      <c r="B48" s="55">
        <v>100</v>
      </c>
      <c r="C48" s="62"/>
      <c r="D48" s="92">
        <f t="shared" si="6"/>
        <v>0</v>
      </c>
      <c r="E48" s="23" t="s">
        <v>164</v>
      </c>
      <c r="F48" s="55">
        <v>10</v>
      </c>
      <c r="G48" s="62"/>
      <c r="H48" s="92">
        <f t="shared" si="7"/>
        <v>0</v>
      </c>
    </row>
    <row r="49" spans="1:9">
      <c r="A49" s="23" t="s">
        <v>74</v>
      </c>
      <c r="B49" s="55">
        <v>200</v>
      </c>
      <c r="C49" s="62"/>
      <c r="D49" s="92">
        <f t="shared" si="6"/>
        <v>0</v>
      </c>
      <c r="E49" s="23" t="s">
        <v>127</v>
      </c>
      <c r="F49" s="55">
        <v>50</v>
      </c>
      <c r="G49" s="62"/>
      <c r="H49" s="92">
        <f t="shared" si="7"/>
        <v>0</v>
      </c>
    </row>
    <row r="50" spans="1:9">
      <c r="A50" s="23" t="s">
        <v>75</v>
      </c>
      <c r="B50" s="55">
        <v>750</v>
      </c>
      <c r="C50" s="62"/>
      <c r="D50" s="92">
        <f t="shared" si="6"/>
        <v>0</v>
      </c>
      <c r="E50" s="23" t="s">
        <v>111</v>
      </c>
      <c r="F50" s="55">
        <v>225</v>
      </c>
      <c r="G50" s="62"/>
      <c r="H50" s="92">
        <f t="shared" ref="H50:H56" si="8">SUM(F50*G50)</f>
        <v>0</v>
      </c>
    </row>
    <row r="51" spans="1:9">
      <c r="A51" s="23" t="s">
        <v>76</v>
      </c>
      <c r="B51" s="55">
        <v>800</v>
      </c>
      <c r="C51" s="62"/>
      <c r="D51" s="92">
        <f t="shared" si="6"/>
        <v>0</v>
      </c>
      <c r="E51" s="23" t="s">
        <v>112</v>
      </c>
      <c r="F51" s="55">
        <v>100</v>
      </c>
      <c r="G51" s="62"/>
      <c r="H51" s="92">
        <f t="shared" si="8"/>
        <v>0</v>
      </c>
    </row>
    <row r="52" spans="1:9">
      <c r="A52" s="23" t="s">
        <v>59</v>
      </c>
      <c r="B52" s="55">
        <v>200</v>
      </c>
      <c r="C52" s="62"/>
      <c r="D52" s="92">
        <f t="shared" si="6"/>
        <v>0</v>
      </c>
      <c r="E52" s="23" t="s">
        <v>134</v>
      </c>
      <c r="F52" s="55">
        <v>200</v>
      </c>
      <c r="G52" s="62"/>
      <c r="H52" s="92">
        <f t="shared" si="8"/>
        <v>0</v>
      </c>
    </row>
    <row r="53" spans="1:9">
      <c r="A53" s="23" t="s">
        <v>153</v>
      </c>
      <c r="B53" s="55">
        <v>200</v>
      </c>
      <c r="C53" s="62"/>
      <c r="D53" s="92">
        <f t="shared" si="6"/>
        <v>0</v>
      </c>
      <c r="E53" s="86" t="s">
        <v>135</v>
      </c>
      <c r="F53" s="67">
        <v>50</v>
      </c>
      <c r="G53" s="72"/>
      <c r="H53" s="92">
        <f t="shared" si="8"/>
        <v>0</v>
      </c>
    </row>
    <row r="54" spans="1:9">
      <c r="A54" s="23" t="s">
        <v>58</v>
      </c>
      <c r="B54" s="55">
        <v>150</v>
      </c>
      <c r="C54" s="62"/>
      <c r="D54" s="92">
        <f t="shared" si="6"/>
        <v>0</v>
      </c>
      <c r="E54" s="74" t="s">
        <v>128</v>
      </c>
      <c r="F54" s="57">
        <v>7.5</v>
      </c>
      <c r="G54" s="64"/>
      <c r="H54" s="91">
        <f t="shared" si="8"/>
        <v>0</v>
      </c>
    </row>
    <row r="55" spans="1:9">
      <c r="A55" s="23" t="s">
        <v>154</v>
      </c>
      <c r="B55" s="55">
        <v>1000</v>
      </c>
      <c r="C55" s="62"/>
      <c r="D55" s="92">
        <f t="shared" si="6"/>
        <v>0</v>
      </c>
      <c r="E55" s="23" t="s">
        <v>129</v>
      </c>
      <c r="F55" s="55">
        <v>3</v>
      </c>
      <c r="G55" s="62"/>
      <c r="H55" s="92">
        <f t="shared" si="8"/>
        <v>0</v>
      </c>
      <c r="I55" s="66"/>
    </row>
    <row r="56" spans="1:9" ht="12" thickBot="1">
      <c r="A56" s="23" t="s">
        <v>136</v>
      </c>
      <c r="B56" s="55">
        <v>50</v>
      </c>
      <c r="C56" s="62"/>
      <c r="D56" s="92">
        <f t="shared" si="6"/>
        <v>0</v>
      </c>
      <c r="E56" s="25" t="s">
        <v>1</v>
      </c>
      <c r="F56" s="53">
        <v>50</v>
      </c>
      <c r="G56" s="63"/>
      <c r="H56" s="98">
        <f t="shared" si="8"/>
        <v>0</v>
      </c>
    </row>
    <row r="57" spans="1:9" ht="12" thickBot="1">
      <c r="A57" s="68" t="s">
        <v>151</v>
      </c>
      <c r="B57" s="69">
        <v>250</v>
      </c>
      <c r="C57" s="70"/>
      <c r="D57" s="98">
        <f>SUM(B57*C57)</f>
        <v>0</v>
      </c>
      <c r="E57" s="88" t="s">
        <v>7</v>
      </c>
      <c r="F57" s="59"/>
      <c r="G57" s="45"/>
      <c r="H57" s="96"/>
    </row>
    <row r="58" spans="1:9" ht="12" thickBot="1">
      <c r="A58" s="40" t="s">
        <v>77</v>
      </c>
      <c r="B58" s="54"/>
      <c r="C58" s="42"/>
      <c r="D58" s="99"/>
      <c r="E58" s="24" t="s">
        <v>113</v>
      </c>
      <c r="F58" s="52">
        <v>100</v>
      </c>
      <c r="G58" s="61"/>
      <c r="H58" s="97">
        <f>SUM(F58*G58)</f>
        <v>0</v>
      </c>
    </row>
    <row r="59" spans="1:9">
      <c r="A59" s="24" t="s">
        <v>11</v>
      </c>
      <c r="B59" s="52">
        <v>600</v>
      </c>
      <c r="C59" s="61"/>
      <c r="D59" s="97">
        <f>SUM(B59*C59)</f>
        <v>0</v>
      </c>
      <c r="E59" s="112" t="s">
        <v>152</v>
      </c>
      <c r="F59" s="83">
        <v>400</v>
      </c>
      <c r="G59" s="84"/>
      <c r="H59" s="92">
        <f>SUM(F59*G59)</f>
        <v>0</v>
      </c>
    </row>
    <row r="60" spans="1:9" ht="12" thickBot="1">
      <c r="A60" s="23" t="s">
        <v>12</v>
      </c>
      <c r="B60" s="55">
        <v>300</v>
      </c>
      <c r="C60" s="62"/>
      <c r="D60" s="92">
        <f>SUM(B60*C60)</f>
        <v>0</v>
      </c>
      <c r="E60" s="104" t="s">
        <v>130</v>
      </c>
      <c r="F60" s="43">
        <v>0.2</v>
      </c>
      <c r="G60" s="71">
        <f>SUM(B2)</f>
        <v>0</v>
      </c>
      <c r="H60" s="98">
        <f>SUM(F60*G60)</f>
        <v>0</v>
      </c>
    </row>
    <row r="61" spans="1:9">
      <c r="A61" s="23" t="s">
        <v>13</v>
      </c>
      <c r="B61" s="55">
        <v>250</v>
      </c>
      <c r="C61" s="62"/>
      <c r="D61" s="92">
        <f>SUM(B61*C61)</f>
        <v>0</v>
      </c>
      <c r="E61" s="113"/>
      <c r="F61" s="47"/>
      <c r="G61" s="26" t="s">
        <v>36</v>
      </c>
      <c r="H61" s="101">
        <f>SUM(D5:D63,H3:H60)</f>
        <v>0</v>
      </c>
    </row>
    <row r="62" spans="1:9">
      <c r="A62" s="23" t="s">
        <v>51</v>
      </c>
      <c r="B62" s="55">
        <v>500</v>
      </c>
      <c r="C62" s="62"/>
      <c r="D62" s="92">
        <f>SUM(B62*C62)</f>
        <v>0</v>
      </c>
      <c r="E62" s="114"/>
      <c r="F62" s="48"/>
      <c r="G62" s="27" t="s">
        <v>165</v>
      </c>
      <c r="H62" s="92">
        <f>SUM(H61*0.1)</f>
        <v>0</v>
      </c>
    </row>
    <row r="63" spans="1:9" ht="12" thickBot="1">
      <c r="A63" s="25" t="s">
        <v>78</v>
      </c>
      <c r="B63" s="53">
        <v>500</v>
      </c>
      <c r="C63" s="63"/>
      <c r="D63" s="98">
        <f>SUM(B63*C63)</f>
        <v>0</v>
      </c>
      <c r="E63" s="115"/>
      <c r="F63" s="49"/>
      <c r="G63" s="28" t="s">
        <v>18</v>
      </c>
      <c r="H63" s="102">
        <f>SUM(H61:H62)</f>
        <v>0</v>
      </c>
    </row>
    <row r="66" spans="3:3">
      <c r="C66" s="35"/>
    </row>
    <row r="67" spans="3:3">
      <c r="C67" s="35"/>
    </row>
    <row r="68" spans="3:3">
      <c r="C68" s="35"/>
    </row>
    <row r="69" spans="3:3">
      <c r="C69" s="35"/>
    </row>
    <row r="70" spans="3:3">
      <c r="C70" s="35"/>
    </row>
    <row r="71" spans="3:3">
      <c r="C71" s="35"/>
    </row>
    <row r="72" spans="3:3">
      <c r="C72" s="35"/>
    </row>
    <row r="73" spans="3:3">
      <c r="C73" s="35"/>
    </row>
    <row r="74" spans="3:3">
      <c r="C74" s="35"/>
    </row>
    <row r="75" spans="3:3">
      <c r="C75" s="35"/>
    </row>
    <row r="76" spans="3:3">
      <c r="C76" s="35"/>
    </row>
    <row r="77" spans="3:3">
      <c r="C77" s="35"/>
    </row>
    <row r="78" spans="3:3">
      <c r="C78" s="35"/>
    </row>
  </sheetData>
  <sheetProtection selectLockedCells="1"/>
  <phoneticPr fontId="4" type="noConversion"/>
  <pageMargins left="0.25" right="0.25" top="1.25" bottom="0.5" header="1.02" footer="0.5"/>
  <pageSetup scale="92" orientation="portrait" horizontalDpi="300" verticalDpi="300" r:id="rId1"/>
  <headerFooter alignWithMargins="0">
    <oddHeader>&amp;C&amp;"Arial,Bold"&amp;12PROPERTY REPAIR ESTIMATE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Short</vt:lpstr>
      <vt:lpstr>Long</vt:lpstr>
      <vt:lpstr>Long!Print_Area</vt:lpstr>
      <vt:lpstr>Short!Print_Area</vt:lpstr>
    </vt:vector>
  </TitlesOfParts>
  <Company>3DMR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Brunner</dc:creator>
  <cp:lastModifiedBy>Dan Brunner</cp:lastModifiedBy>
  <cp:lastPrinted>2013-04-09T22:05:51Z</cp:lastPrinted>
  <dcterms:created xsi:type="dcterms:W3CDTF">2008-06-16T23:06:06Z</dcterms:created>
  <dcterms:modified xsi:type="dcterms:W3CDTF">2014-06-12T20:32:45Z</dcterms:modified>
</cp:coreProperties>
</file>